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essica.carlin/Downloads/"/>
    </mc:Choice>
  </mc:AlternateContent>
  <xr:revisionPtr revIDLastSave="0" documentId="13_ncr:1_{EAC59551-B42A-D449-89E1-9FB400F1ABC1}" xr6:coauthVersionLast="47" xr6:coauthVersionMax="47" xr10:uidLastSave="{00000000-0000-0000-0000-000000000000}"/>
  <bookViews>
    <workbookView xWindow="5100" yWindow="500" windowWidth="33300" windowHeight="20200" xr2:uid="{00000000-000D-0000-FFFF-FFFF00000000}"/>
  </bookViews>
  <sheets>
    <sheet name="Overall Revenue" sheetId="10" r:id="rId1"/>
    <sheet name="Facebook" sheetId="1" r:id="rId2"/>
    <sheet name="Emails" sheetId="7" r:id="rId3"/>
    <sheet name="Postcards" sheetId="5" r:id="rId4"/>
    <sheet name="Magazine" sheetId="6" r:id="rId5"/>
    <sheet name="Totals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9" l="1"/>
  <c r="C4" i="9"/>
  <c r="C12" i="10"/>
  <c r="D8" i="10"/>
  <c r="C8" i="10" s="1"/>
  <c r="D6" i="10" l="1"/>
  <c r="C6" i="10" s="1"/>
  <c r="C20" i="7"/>
  <c r="D16" i="7"/>
  <c r="C16" i="7" s="1"/>
  <c r="C5" i="7"/>
  <c r="C18" i="6"/>
  <c r="D14" i="6"/>
  <c r="C14" i="6" s="1"/>
  <c r="C5" i="6"/>
  <c r="C5" i="1"/>
  <c r="C18" i="5"/>
  <c r="D14" i="5"/>
  <c r="C14" i="5" s="1"/>
  <c r="D16" i="1"/>
  <c r="C16" i="1" s="1"/>
  <c r="C20" i="1"/>
  <c r="D4" i="10" l="1"/>
  <c r="C4" i="10" s="1"/>
  <c r="D12" i="6"/>
  <c r="C12" i="6" s="1"/>
  <c r="D14" i="1"/>
  <c r="D12" i="1" s="1"/>
  <c r="C12" i="1" s="1"/>
  <c r="D14" i="7"/>
  <c r="C14" i="7" s="1"/>
  <c r="D12" i="7"/>
  <c r="D10" i="6"/>
  <c r="D12" i="5"/>
  <c r="D10" i="1"/>
  <c r="C14" i="1" l="1"/>
  <c r="C12" i="5"/>
  <c r="D10" i="5"/>
  <c r="C10" i="5" s="1"/>
  <c r="C12" i="7"/>
  <c r="D10" i="7"/>
  <c r="C10" i="6"/>
  <c r="D8" i="6"/>
  <c r="D8" i="1"/>
  <c r="C10" i="1"/>
  <c r="D8" i="5" l="1"/>
  <c r="D6" i="5" s="1"/>
  <c r="C10" i="7"/>
  <c r="D8" i="7"/>
  <c r="C8" i="6"/>
  <c r="D6" i="6"/>
  <c r="C6" i="6" s="1"/>
  <c r="C8" i="5"/>
  <c r="C8" i="1"/>
  <c r="D6" i="1"/>
  <c r="C8" i="7" l="1"/>
  <c r="D6" i="7"/>
  <c r="D4" i="6"/>
  <c r="C6" i="1"/>
  <c r="D4" i="1"/>
  <c r="C4" i="1" s="1"/>
  <c r="C4" i="6" l="1"/>
  <c r="C6" i="7"/>
  <c r="D4" i="7"/>
  <c r="C6" i="5"/>
  <c r="D4" i="5"/>
  <c r="C4" i="5" s="1"/>
  <c r="C5" i="9" l="1"/>
  <c r="C4" i="7"/>
  <c r="C7" i="9" l="1"/>
</calcChain>
</file>

<file path=xl/sharedStrings.xml><?xml version="1.0" encoding="utf-8"?>
<sst xmlns="http://schemas.openxmlformats.org/spreadsheetml/2006/main" count="146" uniqueCount="59">
  <si>
    <t>Metric</t>
  </si>
  <si>
    <t>Totals Per Month</t>
  </si>
  <si>
    <t>Totals Per Year</t>
  </si>
  <si>
    <t>Ad Views (Impressions)</t>
  </si>
  <si>
    <t>CTR (Click-Through Rate)</t>
  </si>
  <si>
    <t>Page Visitors</t>
  </si>
  <si>
    <t>Landing Page Conversion Rate</t>
  </si>
  <si>
    <t>The percentage of people that go to your landing page and fill out a form or submit their information.</t>
  </si>
  <si>
    <t>Website Leads</t>
  </si>
  <si>
    <t>Conversion Rate to Listing Appointments</t>
  </si>
  <si>
    <t>Total Listing Appointments</t>
  </si>
  <si>
    <t>Conversion Rate to Listings Taken</t>
  </si>
  <si>
    <t>Total Listings Taken</t>
  </si>
  <si>
    <t>Conversion Rate to Listings Sold</t>
  </si>
  <si>
    <t>Total Sold Listings</t>
  </si>
  <si>
    <t>Average Listing Sale Price</t>
  </si>
  <si>
    <t xml:space="preserve">Average Commission </t>
  </si>
  <si>
    <t>Desired Annual Revenue</t>
  </si>
  <si>
    <t>Enter your numbers in the cells that are red.</t>
  </si>
  <si>
    <t>u</t>
  </si>
  <si>
    <t xml:space="preserve">The number of people that go to your landing page.                                                                                         </t>
  </si>
  <si>
    <t xml:space="preserve">The number of unique clicks your ad receives.                                                                                                               </t>
  </si>
  <si>
    <t xml:space="preserve">Number of times your ad is shown to someone (on Facebook for example)                                                            </t>
  </si>
  <si>
    <t xml:space="preserve">The total number of leads generated from your landing page.                                                                                      </t>
  </si>
  <si>
    <t xml:space="preserve">The percentage of leads that convert to listing appointments.                                                                                </t>
  </si>
  <si>
    <t xml:space="preserve">The total number of listing appointments you book from your Internet leads.                                                            </t>
  </si>
  <si>
    <t xml:space="preserve">The percentage of listing appointments that convert to listings taken.                                                            </t>
  </si>
  <si>
    <t xml:space="preserve">The total number of homes you'll list from listing appointments.                                                                                </t>
  </si>
  <si>
    <t xml:space="preserve">The total number of homes sold.                                                                                                                                            </t>
  </si>
  <si>
    <t xml:space="preserve">Definition of Metrics                                                                                                                                                                </t>
  </si>
  <si>
    <t xml:space="preserve">The percentage of homes that you've listed that will sell.                                                                                       </t>
  </si>
  <si>
    <t>Cost per Impression</t>
  </si>
  <si>
    <t>Total Cost</t>
  </si>
  <si>
    <t>Postcard Leads</t>
  </si>
  <si>
    <t>Cost per Postcard</t>
  </si>
  <si>
    <t>Referral Rate</t>
  </si>
  <si>
    <t>Total Recipients/Postcards</t>
  </si>
  <si>
    <t>Total Budget Monthly</t>
  </si>
  <si>
    <r>
      <t xml:space="preserve">                  </t>
    </r>
    <r>
      <rPr>
        <sz val="37"/>
        <color theme="0"/>
        <rFont val="Glober Bold"/>
      </rPr>
      <t>REVENUE CALCULATOR FOR MARKETING BUDGET</t>
    </r>
  </si>
  <si>
    <t>Cost per Magazine</t>
  </si>
  <si>
    <t>Cost per Email</t>
  </si>
  <si>
    <t>Emails Sent</t>
  </si>
  <si>
    <t>Total Recipients/Magazines (6 times a year)</t>
  </si>
  <si>
    <t>Total GCI</t>
  </si>
  <si>
    <t>Description</t>
  </si>
  <si>
    <t>Totals</t>
  </si>
  <si>
    <t>Total Budget Annually</t>
  </si>
  <si>
    <t>Response Rate (direct response)</t>
  </si>
  <si>
    <t xml:space="preserve">The total number of listing appointments you book from your leads.                                                            </t>
  </si>
  <si>
    <t>Desired Annual Revenue (GCI - Gross Commission Income)</t>
  </si>
  <si>
    <t>Marketing Budget Percentage of GCI</t>
  </si>
  <si>
    <r>
      <t xml:space="preserve">                  </t>
    </r>
    <r>
      <rPr>
        <sz val="37"/>
        <color theme="0"/>
        <rFont val="Glober Bold"/>
      </rPr>
      <t>FACEBOOK REVENUE CALCULATOR</t>
    </r>
  </si>
  <si>
    <r>
      <t xml:space="preserve">                  </t>
    </r>
    <r>
      <rPr>
        <sz val="37"/>
        <color theme="0"/>
        <rFont val="Glober Bold"/>
      </rPr>
      <t>EMAIL MARKETING REVENUE CALCULATOR</t>
    </r>
  </si>
  <si>
    <r>
      <t xml:space="preserve">                  </t>
    </r>
    <r>
      <rPr>
        <sz val="37"/>
        <color theme="0"/>
        <rFont val="Glober Bold"/>
      </rPr>
      <t>POSTCARD REVENUE CALCULATOR</t>
    </r>
  </si>
  <si>
    <r>
      <t xml:space="preserve">                  </t>
    </r>
    <r>
      <rPr>
        <sz val="37"/>
        <color theme="0"/>
        <rFont val="Glober Bold"/>
      </rPr>
      <t>MAGAZINE MARKETING REVENUE CALCULATOR</t>
    </r>
  </si>
  <si>
    <r>
      <t xml:space="preserve">                  </t>
    </r>
    <r>
      <rPr>
        <sz val="37"/>
        <color theme="0"/>
        <rFont val="Glober Bold"/>
      </rPr>
      <t>TOTAL MARKETING REVENUE</t>
    </r>
  </si>
  <si>
    <t>©ReminderMedia</t>
  </si>
  <si>
    <r>
      <t xml:space="preserve">     </t>
    </r>
    <r>
      <rPr>
        <sz val="20"/>
        <color theme="0"/>
        <rFont val="Glober Bold"/>
      </rPr>
      <t xml:space="preserve">                                www.remindermedia.com  </t>
    </r>
    <r>
      <rPr>
        <sz val="20"/>
        <color theme="0"/>
        <rFont val="Wingdings"/>
        <charset val="2"/>
      </rPr>
      <t></t>
    </r>
    <r>
      <rPr>
        <sz val="20"/>
        <color theme="0"/>
        <rFont val="Glober Bold"/>
      </rPr>
      <t xml:space="preserve">  866-458-4226  </t>
    </r>
    <r>
      <rPr>
        <sz val="20"/>
        <color theme="0"/>
        <rFont val="Wingdings"/>
        <charset val="2"/>
      </rPr>
      <t></t>
    </r>
    <r>
      <rPr>
        <sz val="9"/>
        <color theme="0"/>
        <rFont val="Wingdings"/>
        <charset val="2"/>
      </rPr>
      <t xml:space="preserve"> </t>
    </r>
    <r>
      <rPr>
        <sz val="20"/>
        <color theme="0"/>
        <rFont val="Glober Regular"/>
      </rPr>
      <t>Request a sample of our Personally Branded Magazines today!</t>
    </r>
  </si>
  <si>
    <t>Magazine Referral Leads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</si>
</sst>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_(&quot;$&quot;* #,##0.000_);_(&quot;$&quot;* \(#,##0.000\);_(&quot;$&quot;* &quot;-&quot;??_);_(@_)"/>
  </numFmts>
  <fonts count="2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3" tint="-0.499984740745262"/>
      <name val="Wingdings 3"/>
      <charset val="2"/>
    </font>
    <font>
      <b/>
      <sz val="16"/>
      <color theme="5" tint="-0.249977111117893"/>
      <name val="Wingdings 3"/>
      <charset val="2"/>
    </font>
    <font>
      <sz val="50"/>
      <color theme="1"/>
      <name val="Calibri"/>
      <family val="2"/>
      <scheme val="minor"/>
    </font>
    <font>
      <sz val="37"/>
      <color theme="0"/>
      <name val="Glober Bold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20"/>
      <color theme="0"/>
      <name val="Glober Bold"/>
    </font>
    <font>
      <sz val="20"/>
      <color theme="0"/>
      <name val="Wingdings"/>
      <charset val="2"/>
    </font>
    <font>
      <sz val="9"/>
      <color theme="0"/>
      <name val="Wingdings"/>
      <charset val="2"/>
    </font>
    <font>
      <sz val="20"/>
      <color theme="0"/>
      <name val="Glober Regula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3" tint="-0.499984740745262"/>
      <name val="Wingdings 3"/>
      <charset val="2"/>
    </font>
    <font>
      <b/>
      <sz val="16"/>
      <color theme="5" tint="-0.249977111117893"/>
      <name val="Wingdings 3"/>
      <charset val="2"/>
    </font>
    <font>
      <sz val="5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97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0" fillId="3" borderId="0" xfId="0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2" borderId="0" xfId="0" applyFill="1"/>
    <xf numFmtId="0" fontId="6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4" borderId="0" xfId="0" applyFont="1" applyFill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43" fontId="1" fillId="0" borderId="1" xfId="0" applyNumberFormat="1" applyFont="1" applyBorder="1"/>
    <xf numFmtId="10" fontId="2" fillId="3" borderId="1" xfId="0" applyNumberFormat="1" applyFont="1" applyFill="1" applyBorder="1"/>
    <xf numFmtId="164" fontId="2" fillId="3" borderId="1" xfId="0" applyNumberFormat="1" applyFont="1" applyFill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164" fontId="1" fillId="3" borderId="1" xfId="0" applyNumberFormat="1" applyFont="1" applyFill="1" applyBorder="1"/>
    <xf numFmtId="0" fontId="6" fillId="2" borderId="0" xfId="0" applyFont="1" applyFill="1" applyAlignment="1">
      <alignment horizontal="left"/>
    </xf>
    <xf numFmtId="44" fontId="1" fillId="0" borderId="1" xfId="3" applyFont="1" applyBorder="1" applyAlignment="1">
      <alignment horizontal="right"/>
    </xf>
    <xf numFmtId="165" fontId="1" fillId="0" borderId="1" xfId="3" applyNumberFormat="1" applyFont="1" applyBorder="1" applyAlignment="1">
      <alignment horizontal="right"/>
    </xf>
    <xf numFmtId="44" fontId="1" fillId="0" borderId="0" xfId="0" applyNumberFormat="1" applyFont="1"/>
    <xf numFmtId="9" fontId="1" fillId="0" borderId="0" xfId="0" applyNumberFormat="1" applyFont="1"/>
    <xf numFmtId="165" fontId="1" fillId="5" borderId="1" xfId="3" applyNumberFormat="1" applyFont="1" applyFill="1" applyBorder="1" applyAlignment="1">
      <alignment horizontal="right"/>
    </xf>
    <xf numFmtId="44" fontId="1" fillId="5" borderId="1" xfId="3" applyFont="1" applyFill="1" applyBorder="1" applyAlignment="1">
      <alignment horizontal="right"/>
    </xf>
    <xf numFmtId="10" fontId="1" fillId="0" borderId="0" xfId="4" applyNumberFormat="1" applyFont="1"/>
    <xf numFmtId="0" fontId="1" fillId="0" borderId="0" xfId="0" applyFont="1" applyAlignment="1">
      <alignment horizontal="right"/>
    </xf>
    <xf numFmtId="44" fontId="1" fillId="0" borderId="0" xfId="3" applyFont="1" applyFill="1" applyBorder="1" applyAlignment="1">
      <alignment horizontal="right"/>
    </xf>
    <xf numFmtId="43" fontId="1" fillId="0" borderId="0" xfId="0" applyNumberFormat="1" applyFont="1"/>
    <xf numFmtId="10" fontId="2" fillId="0" borderId="0" xfId="0" applyNumberFormat="1" applyFont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44" fontId="1" fillId="0" borderId="1" xfId="3" applyFont="1" applyBorder="1"/>
    <xf numFmtId="9" fontId="16" fillId="0" borderId="1" xfId="4" applyFont="1" applyBorder="1"/>
    <xf numFmtId="0" fontId="17" fillId="0" borderId="1" xfId="0" applyFont="1" applyBorder="1" applyAlignment="1">
      <alignment wrapText="1"/>
    </xf>
    <xf numFmtId="0" fontId="16" fillId="0" borderId="0" xfId="0" applyFont="1"/>
    <xf numFmtId="0" fontId="18" fillId="0" borderId="0" xfId="0" applyFont="1" applyAlignment="1">
      <alignment horizontal="center"/>
    </xf>
    <xf numFmtId="0" fontId="17" fillId="0" borderId="0" xfId="0" applyFont="1"/>
    <xf numFmtId="0" fontId="19" fillId="0" borderId="0" xfId="0" applyFont="1" applyAlignment="1">
      <alignment horizontal="center"/>
    </xf>
    <xf numFmtId="0" fontId="20" fillId="2" borderId="0" xfId="0" applyFont="1" applyFill="1" applyAlignment="1">
      <alignment horizontal="left" vertical="center"/>
    </xf>
  </cellXfs>
  <cellStyles count="5">
    <cellStyle name="Currency" xfId="3" builtinId="4"/>
    <cellStyle name="Followed Hyperlink" xfId="2" builtinId="9" hidden="1"/>
    <cellStyle name="Hyperlink" xfId="1" builtinId="8" hidden="1"/>
    <cellStyle name="Normal" xfId="0" builtinId="0"/>
    <cellStyle name="Percent" xfId="4" builtinId="5"/>
  </cellStyles>
  <dxfs count="0"/>
  <tableStyles count="0" defaultTableStyle="TableStyleMedium2" defaultPivotStyle="PivotStyleMedium9"/>
  <colors>
    <mruColors>
      <color rgb="FFDB97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254000</xdr:colOff>
      <xdr:row>0</xdr:row>
      <xdr:rowOff>330200</xdr:rowOff>
    </xdr:from>
    <xdr:to>
      <xdr:col>1</xdr:col>
      <xdr:colOff>2565400</xdr:colOff>
      <xdr:row>0</xdr:row>
      <xdr:rowOff>800690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4E1B1-E107-AE42-A2BD-9E62E1BCC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800" y="330200"/>
          <a:ext cx="2311400" cy="47049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17</xdr:row>
      <xdr:rowOff>88900</xdr:rowOff>
    </xdr:from>
    <xdr:to>
      <xdr:col>1</xdr:col>
      <xdr:colOff>2200850</xdr:colOff>
      <xdr:row>17</xdr:row>
      <xdr:rowOff>482600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942685-7FC0-2346-94B5-25E5E56D3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882" y="6842991"/>
          <a:ext cx="1934150" cy="393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254000</xdr:colOff>
      <xdr:row>0</xdr:row>
      <xdr:rowOff>330200</xdr:rowOff>
    </xdr:from>
    <xdr:to>
      <xdr:col>1</xdr:col>
      <xdr:colOff>2565400</xdr:colOff>
      <xdr:row>0</xdr:row>
      <xdr:rowOff>800690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800" y="330200"/>
          <a:ext cx="2311400" cy="47049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25</xdr:row>
      <xdr:rowOff>88900</xdr:rowOff>
    </xdr:from>
    <xdr:to>
      <xdr:col>1</xdr:col>
      <xdr:colOff>2200850</xdr:colOff>
      <xdr:row>25</xdr:row>
      <xdr:rowOff>482600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10215033"/>
          <a:ext cx="1934150" cy="39370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25</xdr:row>
      <xdr:rowOff>88900</xdr:rowOff>
    </xdr:from>
    <xdr:to>
      <xdr:col>1</xdr:col>
      <xdr:colOff>2200850</xdr:colOff>
      <xdr:row>25</xdr:row>
      <xdr:rowOff>482600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73AED7-725D-4B47-8D56-D5B695166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6769100"/>
          <a:ext cx="1934150" cy="393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254000</xdr:colOff>
      <xdr:row>0</xdr:row>
      <xdr:rowOff>330200</xdr:rowOff>
    </xdr:from>
    <xdr:to>
      <xdr:col>1</xdr:col>
      <xdr:colOff>2565400</xdr:colOff>
      <xdr:row>0</xdr:row>
      <xdr:rowOff>800690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9522FC-690D-8346-BCB5-8CBA9F345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800" y="330200"/>
          <a:ext cx="2311400" cy="47049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25</xdr:row>
      <xdr:rowOff>88900</xdr:rowOff>
    </xdr:from>
    <xdr:to>
      <xdr:col>1</xdr:col>
      <xdr:colOff>2200850</xdr:colOff>
      <xdr:row>25</xdr:row>
      <xdr:rowOff>482600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8E36CA-1F9E-834F-904C-27AF4BD5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10236200"/>
          <a:ext cx="1934150" cy="39370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25</xdr:row>
      <xdr:rowOff>88900</xdr:rowOff>
    </xdr:from>
    <xdr:to>
      <xdr:col>1</xdr:col>
      <xdr:colOff>2200850</xdr:colOff>
      <xdr:row>25</xdr:row>
      <xdr:rowOff>482600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8350D1-4892-0E4A-A1B8-63089FD8E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6769100"/>
          <a:ext cx="1934150" cy="393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254000</xdr:colOff>
      <xdr:row>0</xdr:row>
      <xdr:rowOff>330200</xdr:rowOff>
    </xdr:from>
    <xdr:to>
      <xdr:col>1</xdr:col>
      <xdr:colOff>2565400</xdr:colOff>
      <xdr:row>0</xdr:row>
      <xdr:rowOff>800690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375B55-CAE4-0A48-B2BE-4E427CA0C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800" y="330200"/>
          <a:ext cx="2311400" cy="47049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23</xdr:row>
      <xdr:rowOff>88900</xdr:rowOff>
    </xdr:from>
    <xdr:to>
      <xdr:col>1</xdr:col>
      <xdr:colOff>2200850</xdr:colOff>
      <xdr:row>23</xdr:row>
      <xdr:rowOff>482600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C66C4C-40DA-EF49-B399-D15C46C45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10236200"/>
          <a:ext cx="1934150" cy="39370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23</xdr:row>
      <xdr:rowOff>88900</xdr:rowOff>
    </xdr:from>
    <xdr:to>
      <xdr:col>1</xdr:col>
      <xdr:colOff>2200850</xdr:colOff>
      <xdr:row>23</xdr:row>
      <xdr:rowOff>482600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323BA5-F88D-BC47-9C1C-814E8F7E7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6769100"/>
          <a:ext cx="1934150" cy="393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254000</xdr:colOff>
      <xdr:row>0</xdr:row>
      <xdr:rowOff>330200</xdr:rowOff>
    </xdr:from>
    <xdr:to>
      <xdr:col>1</xdr:col>
      <xdr:colOff>2565400</xdr:colOff>
      <xdr:row>0</xdr:row>
      <xdr:rowOff>800690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97988B-DCA2-4143-83B4-A5301544B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800" y="330200"/>
          <a:ext cx="2311400" cy="47049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23</xdr:row>
      <xdr:rowOff>88900</xdr:rowOff>
    </xdr:from>
    <xdr:to>
      <xdr:col>1</xdr:col>
      <xdr:colOff>2200850</xdr:colOff>
      <xdr:row>23</xdr:row>
      <xdr:rowOff>482600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26B652-B7F9-E742-AC7B-2739F3ECB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9321800"/>
          <a:ext cx="1934150" cy="39370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23</xdr:row>
      <xdr:rowOff>88900</xdr:rowOff>
    </xdr:from>
    <xdr:to>
      <xdr:col>1</xdr:col>
      <xdr:colOff>2200850</xdr:colOff>
      <xdr:row>23</xdr:row>
      <xdr:rowOff>482600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3DFE3C4-2B4D-414D-A9A8-1A86C66C2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6769100"/>
          <a:ext cx="1934150" cy="393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254000</xdr:colOff>
      <xdr:row>0</xdr:row>
      <xdr:rowOff>330200</xdr:rowOff>
    </xdr:from>
    <xdr:to>
      <xdr:col>1</xdr:col>
      <xdr:colOff>2565400</xdr:colOff>
      <xdr:row>0</xdr:row>
      <xdr:rowOff>800690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D42B57-BB26-894C-9877-9600EB60A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800" y="330200"/>
          <a:ext cx="2311400" cy="47049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10</xdr:row>
      <xdr:rowOff>88900</xdr:rowOff>
    </xdr:from>
    <xdr:to>
      <xdr:col>1</xdr:col>
      <xdr:colOff>2200850</xdr:colOff>
      <xdr:row>10</xdr:row>
      <xdr:rowOff>482600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1E32E8-8454-9444-8B5B-3D08FDFE1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9321800"/>
          <a:ext cx="1934150" cy="39370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10</xdr:row>
      <xdr:rowOff>88900</xdr:rowOff>
    </xdr:from>
    <xdr:to>
      <xdr:col>1</xdr:col>
      <xdr:colOff>2200850</xdr:colOff>
      <xdr:row>10</xdr:row>
      <xdr:rowOff>482600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75102C-3E5F-904B-9FEB-FBED02483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6769100"/>
          <a:ext cx="1934150" cy="39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85296"/>
      </a:hlink>
      <a:folHlink>
        <a:srgbClr val="9933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63D9A-986A-AA4D-A9D7-A0EC9A721B04}">
  <dimension ref="A1:O20"/>
  <sheetViews>
    <sheetView tabSelected="1" zoomScale="110" zoomScaleNormal="110" zoomScalePageLayoutView="75" workbookViewId="0">
      <selection activeCell="H12" sqref="H12"/>
    </sheetView>
  </sheetViews>
  <sheetFormatPr baseColWidth="10" defaultColWidth="8.83203125" defaultRowHeight="15"/>
  <cols>
    <col min="1" max="1" width="4" customWidth="1"/>
    <col min="2" max="2" width="39.83203125" customWidth="1"/>
    <col min="3" max="3" width="22.1640625" customWidth="1"/>
    <col min="4" max="4" width="21.5" customWidth="1"/>
    <col min="5" max="5" width="8.1640625" customWidth="1"/>
    <col min="7" max="7" width="13.33203125" bestFit="1" customWidth="1"/>
    <col min="9" max="9" width="11.6640625" bestFit="1" customWidth="1"/>
    <col min="10" max="10" width="17.5" customWidth="1"/>
    <col min="14" max="14" width="26.83203125" customWidth="1"/>
  </cols>
  <sheetData>
    <row r="1" spans="1:15" ht="78" customHeight="1">
      <c r="B1" s="10" t="s">
        <v>38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9"/>
      <c r="O1" s="12"/>
    </row>
    <row r="3" spans="1:15" ht="36" customHeight="1">
      <c r="B3" s="13" t="s">
        <v>0</v>
      </c>
      <c r="C3" s="14" t="s">
        <v>1</v>
      </c>
      <c r="D3" s="14" t="s">
        <v>2</v>
      </c>
      <c r="F3" s="40" t="s">
        <v>29</v>
      </c>
      <c r="G3" s="3"/>
    </row>
    <row r="4" spans="1:15" ht="36" customHeight="1">
      <c r="B4" s="15" t="s">
        <v>10</v>
      </c>
      <c r="C4" s="16">
        <f>D4/12</f>
        <v>6.6773504273504267</v>
      </c>
      <c r="D4" s="16">
        <f>D6/D5</f>
        <v>80.128205128205124</v>
      </c>
      <c r="E4" s="41" t="s">
        <v>19</v>
      </c>
      <c r="F4" s="42" t="s">
        <v>48</v>
      </c>
    </row>
    <row r="5" spans="1:15" ht="36" customHeight="1">
      <c r="B5" s="15" t="s">
        <v>11</v>
      </c>
      <c r="C5" s="5"/>
      <c r="D5" s="17">
        <v>0.8</v>
      </c>
      <c r="E5" s="43" t="s">
        <v>19</v>
      </c>
      <c r="F5" s="42" t="s">
        <v>26</v>
      </c>
    </row>
    <row r="6" spans="1:15" ht="36" customHeight="1">
      <c r="B6" s="15" t="s">
        <v>12</v>
      </c>
      <c r="C6" s="16">
        <f>D6/12</f>
        <v>5.3418803418803416</v>
      </c>
      <c r="D6" s="16">
        <f>D8/D7</f>
        <v>64.102564102564102</v>
      </c>
      <c r="E6" s="41" t="s">
        <v>19</v>
      </c>
      <c r="F6" s="42" t="s">
        <v>27</v>
      </c>
    </row>
    <row r="7" spans="1:15" ht="36" customHeight="1">
      <c r="B7" s="15" t="s">
        <v>13</v>
      </c>
      <c r="C7" s="5"/>
      <c r="D7" s="17">
        <v>0.65</v>
      </c>
      <c r="E7" s="43" t="s">
        <v>19</v>
      </c>
      <c r="F7" s="42" t="s">
        <v>30</v>
      </c>
    </row>
    <row r="8" spans="1:15" ht="36" customHeight="1">
      <c r="B8" s="15" t="s">
        <v>14</v>
      </c>
      <c r="C8" s="16">
        <f>D8/12</f>
        <v>3.4722222222222219</v>
      </c>
      <c r="D8" s="16">
        <f>D12/(D10*D11)</f>
        <v>41.666666666666664</v>
      </c>
      <c r="E8" s="41" t="s">
        <v>19</v>
      </c>
      <c r="F8" s="42" t="s">
        <v>28</v>
      </c>
    </row>
    <row r="9" spans="1:15">
      <c r="B9" s="1"/>
    </row>
    <row r="10" spans="1:15" ht="36" customHeight="1">
      <c r="A10" s="4"/>
      <c r="B10" s="15" t="s">
        <v>15</v>
      </c>
      <c r="C10" s="5"/>
      <c r="D10" s="18">
        <v>400000</v>
      </c>
      <c r="E10" s="2"/>
    </row>
    <row r="11" spans="1:15" ht="36" customHeight="1">
      <c r="A11" s="4"/>
      <c r="B11" s="15" t="s">
        <v>16</v>
      </c>
      <c r="C11" s="5"/>
      <c r="D11" s="17">
        <v>0.03</v>
      </c>
    </row>
    <row r="12" spans="1:15" ht="51" customHeight="1">
      <c r="A12" s="4"/>
      <c r="B12" s="19" t="s">
        <v>49</v>
      </c>
      <c r="C12" s="20">
        <f>D12/12</f>
        <v>41666.666666666664</v>
      </c>
      <c r="D12" s="21">
        <v>500000</v>
      </c>
    </row>
    <row r="15" spans="1:15" ht="19">
      <c r="B15" s="6"/>
      <c r="C15" s="3" t="s">
        <v>18</v>
      </c>
    </row>
    <row r="18" spans="2:15" ht="42" customHeight="1">
      <c r="B18" s="22" t="s">
        <v>57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9"/>
      <c r="O18" s="12"/>
    </row>
    <row r="20" spans="2:15">
      <c r="B20" t="s">
        <v>56</v>
      </c>
    </row>
  </sheetData>
  <pageMargins left="0.7" right="0.7" top="0.75" bottom="0.75" header="0.3" footer="0.3"/>
  <pageSetup scale="42" orientation="portrait" horizontalDpi="4294967292" verticalDpi="4294967292"/>
  <colBreaks count="1" manualBreakCount="1">
    <brk id="15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zoomScale="75" zoomScaleNormal="75" zoomScalePageLayoutView="75" workbookViewId="0">
      <selection activeCell="C32" sqref="C32"/>
    </sheetView>
  </sheetViews>
  <sheetFormatPr baseColWidth="10" defaultColWidth="8.83203125" defaultRowHeight="15"/>
  <cols>
    <col min="1" max="1" width="4" customWidth="1"/>
    <col min="2" max="2" width="39.83203125" customWidth="1"/>
    <col min="3" max="3" width="22.1640625" customWidth="1"/>
    <col min="4" max="4" width="21.5" customWidth="1"/>
    <col min="5" max="5" width="8.1640625" customWidth="1"/>
    <col min="7" max="7" width="13.33203125" bestFit="1" customWidth="1"/>
    <col min="9" max="9" width="11.6640625" bestFit="1" customWidth="1"/>
    <col min="10" max="10" width="17.5" customWidth="1"/>
    <col min="14" max="14" width="26.83203125" customWidth="1"/>
  </cols>
  <sheetData>
    <row r="1" spans="2:15" ht="78" customHeight="1">
      <c r="B1" s="44" t="s">
        <v>51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9"/>
      <c r="O1" s="12"/>
    </row>
    <row r="3" spans="2:15" ht="36" customHeight="1">
      <c r="B3" s="13" t="s">
        <v>0</v>
      </c>
      <c r="C3" s="14" t="s">
        <v>1</v>
      </c>
      <c r="D3" s="14" t="s">
        <v>2</v>
      </c>
      <c r="F3" s="40" t="s">
        <v>29</v>
      </c>
      <c r="G3" s="3"/>
    </row>
    <row r="4" spans="2:15" ht="36" customHeight="1">
      <c r="B4" s="15" t="s">
        <v>32</v>
      </c>
      <c r="C4" s="23">
        <f>D4/12</f>
        <v>111.28917378917379</v>
      </c>
      <c r="D4" s="23">
        <f>D6*D5</f>
        <v>1335.4700854700855</v>
      </c>
      <c r="F4" s="3"/>
      <c r="G4" s="3"/>
    </row>
    <row r="5" spans="2:15" ht="36" customHeight="1">
      <c r="B5" s="15" t="s">
        <v>31</v>
      </c>
      <c r="C5" s="24">
        <f>D5</f>
        <v>2.5000000000000001E-2</v>
      </c>
      <c r="D5" s="27">
        <v>2.5000000000000001E-2</v>
      </c>
      <c r="F5" s="3"/>
      <c r="G5" s="3"/>
    </row>
    <row r="6" spans="2:15" ht="36" customHeight="1">
      <c r="B6" s="15" t="s">
        <v>3</v>
      </c>
      <c r="C6" s="16">
        <f>D6/12</f>
        <v>4451.5669515669515</v>
      </c>
      <c r="D6" s="16">
        <f>D8/D7</f>
        <v>53418.803418803414</v>
      </c>
      <c r="E6" s="41" t="s">
        <v>19</v>
      </c>
      <c r="F6" s="42" t="s">
        <v>22</v>
      </c>
    </row>
    <row r="7" spans="2:15" ht="36" customHeight="1">
      <c r="B7" s="15" t="s">
        <v>4</v>
      </c>
      <c r="C7" s="5"/>
      <c r="D7" s="17">
        <v>0.03</v>
      </c>
      <c r="E7" s="43" t="s">
        <v>19</v>
      </c>
      <c r="F7" s="42" t="s">
        <v>21</v>
      </c>
    </row>
    <row r="8" spans="2:15" ht="36" customHeight="1">
      <c r="B8" s="15" t="s">
        <v>5</v>
      </c>
      <c r="C8" s="16">
        <f>D8/12</f>
        <v>133.54700854700852</v>
      </c>
      <c r="D8" s="16">
        <f>D10/D9</f>
        <v>1602.5641025641023</v>
      </c>
      <c r="E8" s="41" t="s">
        <v>19</v>
      </c>
      <c r="F8" s="42" t="s">
        <v>20</v>
      </c>
    </row>
    <row r="9" spans="2:15" ht="36" customHeight="1">
      <c r="B9" s="15" t="s">
        <v>6</v>
      </c>
      <c r="C9" s="5"/>
      <c r="D9" s="17">
        <v>0.2</v>
      </c>
      <c r="E9" s="43" t="s">
        <v>19</v>
      </c>
      <c r="F9" s="42" t="s">
        <v>7</v>
      </c>
    </row>
    <row r="10" spans="2:15" ht="36" customHeight="1">
      <c r="B10" s="15" t="s">
        <v>8</v>
      </c>
      <c r="C10" s="16">
        <f>D10/12</f>
        <v>26.709401709401707</v>
      </c>
      <c r="D10" s="16">
        <f>D12/D11</f>
        <v>320.5128205128205</v>
      </c>
      <c r="E10" s="41" t="s">
        <v>19</v>
      </c>
      <c r="F10" s="42" t="s">
        <v>23</v>
      </c>
    </row>
    <row r="11" spans="2:15" ht="36" customHeight="1">
      <c r="B11" s="15" t="s">
        <v>9</v>
      </c>
      <c r="C11" s="5"/>
      <c r="D11" s="17">
        <v>0.05</v>
      </c>
      <c r="E11" s="43" t="s">
        <v>19</v>
      </c>
      <c r="F11" s="42" t="s">
        <v>24</v>
      </c>
    </row>
    <row r="12" spans="2:15" ht="36" customHeight="1">
      <c r="B12" s="15" t="s">
        <v>10</v>
      </c>
      <c r="C12" s="16">
        <f>D12/12</f>
        <v>1.3354700854700854</v>
      </c>
      <c r="D12" s="16">
        <f>D14/D13</f>
        <v>16.025641025641026</v>
      </c>
      <c r="E12" s="41" t="s">
        <v>19</v>
      </c>
      <c r="F12" s="42" t="s">
        <v>25</v>
      </c>
    </row>
    <row r="13" spans="2:15" ht="36" customHeight="1">
      <c r="B13" s="15" t="s">
        <v>11</v>
      </c>
      <c r="C13" s="5"/>
      <c r="D13" s="17">
        <v>0.8</v>
      </c>
      <c r="E13" s="43" t="s">
        <v>19</v>
      </c>
      <c r="F13" s="42" t="s">
        <v>26</v>
      </c>
    </row>
    <row r="14" spans="2:15" ht="36" customHeight="1">
      <c r="B14" s="15" t="s">
        <v>12</v>
      </c>
      <c r="C14" s="16">
        <f>D14/12</f>
        <v>1.0683760683760684</v>
      </c>
      <c r="D14" s="16">
        <f>D16/D15</f>
        <v>12.820512820512821</v>
      </c>
      <c r="E14" s="41" t="s">
        <v>19</v>
      </c>
      <c r="F14" s="42" t="s">
        <v>27</v>
      </c>
    </row>
    <row r="15" spans="2:15" ht="36" customHeight="1">
      <c r="B15" s="15" t="s">
        <v>13</v>
      </c>
      <c r="C15" s="5"/>
      <c r="D15" s="17">
        <v>0.65</v>
      </c>
      <c r="E15" s="43" t="s">
        <v>19</v>
      </c>
      <c r="F15" s="42" t="s">
        <v>30</v>
      </c>
    </row>
    <row r="16" spans="2:15" ht="36" customHeight="1">
      <c r="B16" s="15" t="s">
        <v>14</v>
      </c>
      <c r="C16" s="16">
        <f>D16/12</f>
        <v>0.69444444444444453</v>
      </c>
      <c r="D16" s="16">
        <f>D20/(D18*D19)</f>
        <v>8.3333333333333339</v>
      </c>
      <c r="E16" s="41" t="s">
        <v>19</v>
      </c>
      <c r="F16" s="42" t="s">
        <v>28</v>
      </c>
    </row>
    <row r="17" spans="1:15">
      <c r="B17" s="1"/>
    </row>
    <row r="18" spans="1:15" ht="36" customHeight="1">
      <c r="A18" s="4"/>
      <c r="B18" s="15" t="s">
        <v>15</v>
      </c>
      <c r="C18" s="5"/>
      <c r="D18" s="18">
        <v>400000</v>
      </c>
      <c r="E18" s="2"/>
    </row>
    <row r="19" spans="1:15" ht="36" customHeight="1">
      <c r="A19" s="4"/>
      <c r="B19" s="15" t="s">
        <v>16</v>
      </c>
      <c r="C19" s="5"/>
      <c r="D19" s="17">
        <v>0.03</v>
      </c>
    </row>
    <row r="20" spans="1:15" ht="36" customHeight="1">
      <c r="A20" s="4"/>
      <c r="B20" s="19" t="s">
        <v>17</v>
      </c>
      <c r="C20" s="20">
        <f>D20/12</f>
        <v>8333.3333333333339</v>
      </c>
      <c r="D20" s="21">
        <v>100000</v>
      </c>
    </row>
    <row r="23" spans="1:15" ht="19">
      <c r="B23" s="6"/>
      <c r="C23" s="3" t="s">
        <v>18</v>
      </c>
    </row>
    <row r="26" spans="1:15" ht="42" customHeight="1">
      <c r="B26" s="22" t="s">
        <v>57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9"/>
      <c r="O26" s="12"/>
    </row>
    <row r="28" spans="1:15">
      <c r="B28" t="s">
        <v>56</v>
      </c>
    </row>
  </sheetData>
  <phoneticPr fontId="3" type="noConversion"/>
  <pageMargins left="0.7" right="0.7" top="0.75" bottom="0.75" header="0.3" footer="0.3"/>
  <pageSetup scale="42" orientation="portrait" horizontalDpi="4294967292" verticalDpi="4294967292"/>
  <colBreaks count="1" manualBreakCount="1">
    <brk id="15" max="1048575" man="1"/>
  </colBreaks>
  <drawing r:id="rId1"/>
  <extLst>
    <ext xmlns:mx="http://schemas.microsoft.com/office/mac/excel/2008/main" uri="{64002731-A6B0-56B0-2670-7721B7C09600}">
      <mx:PLV Mode="0" OnePage="0" WScale="43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1E595-9F16-3844-B7C9-843421223DB1}">
  <dimension ref="A1:O28"/>
  <sheetViews>
    <sheetView zoomScale="75" zoomScaleNormal="75" zoomScalePageLayoutView="75" workbookViewId="0">
      <selection activeCell="B33" sqref="B33"/>
    </sheetView>
  </sheetViews>
  <sheetFormatPr baseColWidth="10" defaultColWidth="8.83203125" defaultRowHeight="15"/>
  <cols>
    <col min="1" max="1" width="4" customWidth="1"/>
    <col min="2" max="2" width="39.83203125" customWidth="1"/>
    <col min="3" max="3" width="22.1640625" customWidth="1"/>
    <col min="4" max="4" width="21.5" customWidth="1"/>
    <col min="5" max="5" width="8.1640625" customWidth="1"/>
    <col min="7" max="7" width="13.33203125" bestFit="1" customWidth="1"/>
    <col min="9" max="9" width="11.6640625" bestFit="1" customWidth="1"/>
    <col min="10" max="10" width="17.5" customWidth="1"/>
    <col min="14" max="14" width="26.83203125" customWidth="1"/>
  </cols>
  <sheetData>
    <row r="1" spans="2:15" ht="78" customHeight="1">
      <c r="B1" s="44" t="s">
        <v>52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9"/>
      <c r="O1" s="12"/>
    </row>
    <row r="3" spans="2:15" ht="36" customHeight="1">
      <c r="B3" s="13" t="s">
        <v>0</v>
      </c>
      <c r="C3" s="14" t="s">
        <v>1</v>
      </c>
      <c r="D3" s="14" t="s">
        <v>2</v>
      </c>
      <c r="F3" s="3"/>
      <c r="G3" s="3"/>
    </row>
    <row r="4" spans="2:15" ht="36" customHeight="1">
      <c r="B4" s="15" t="s">
        <v>32</v>
      </c>
      <c r="C4" s="23">
        <f>D4/12</f>
        <v>44.515669515669515</v>
      </c>
      <c r="D4" s="23">
        <f>D6*D5</f>
        <v>534.18803418803418</v>
      </c>
      <c r="F4" s="3"/>
      <c r="G4" s="3"/>
    </row>
    <row r="5" spans="2:15" ht="36" customHeight="1">
      <c r="B5" s="15" t="s">
        <v>40</v>
      </c>
      <c r="C5" s="24">
        <f>D5</f>
        <v>1.4999999999999999E-2</v>
      </c>
      <c r="D5" s="27">
        <v>1.4999999999999999E-2</v>
      </c>
      <c r="F5" s="3"/>
      <c r="G5" s="3"/>
    </row>
    <row r="6" spans="2:15" ht="36" customHeight="1">
      <c r="B6" s="15" t="s">
        <v>41</v>
      </c>
      <c r="C6" s="16">
        <f>D6/12</f>
        <v>2967.7113010446342</v>
      </c>
      <c r="D6" s="16">
        <f>D8/D7</f>
        <v>35612.535612535612</v>
      </c>
      <c r="E6" s="7"/>
      <c r="F6" s="4"/>
    </row>
    <row r="7" spans="2:15" ht="36" customHeight="1">
      <c r="B7" s="15" t="s">
        <v>4</v>
      </c>
      <c r="C7" s="5"/>
      <c r="D7" s="17">
        <v>0.03</v>
      </c>
      <c r="E7" s="8"/>
      <c r="F7" s="4"/>
    </row>
    <row r="8" spans="2:15" ht="36" customHeight="1">
      <c r="B8" s="15" t="s">
        <v>5</v>
      </c>
      <c r="C8" s="16">
        <f>D8/12</f>
        <v>89.03133903133903</v>
      </c>
      <c r="D8" s="16">
        <f>D10/D9</f>
        <v>1068.3760683760684</v>
      </c>
      <c r="E8" s="7"/>
      <c r="F8" s="4"/>
    </row>
    <row r="9" spans="2:15" ht="36" customHeight="1">
      <c r="B9" s="15" t="s">
        <v>6</v>
      </c>
      <c r="C9" s="5"/>
      <c r="D9" s="17">
        <v>0.15</v>
      </c>
      <c r="E9" s="8"/>
      <c r="F9" s="4"/>
    </row>
    <row r="10" spans="2:15" ht="36" customHeight="1">
      <c r="B10" s="15" t="s">
        <v>8</v>
      </c>
      <c r="C10" s="16">
        <f>D10/12</f>
        <v>13.354700854700853</v>
      </c>
      <c r="D10" s="16">
        <f>D12/D11</f>
        <v>160.25641025641025</v>
      </c>
      <c r="E10" s="7"/>
      <c r="F10" s="4"/>
    </row>
    <row r="11" spans="2:15" ht="36" customHeight="1">
      <c r="B11" s="15" t="s">
        <v>9</v>
      </c>
      <c r="C11" s="5"/>
      <c r="D11" s="17">
        <v>0.05</v>
      </c>
      <c r="E11" s="8"/>
      <c r="F11" s="4"/>
    </row>
    <row r="12" spans="2:15" ht="36" customHeight="1">
      <c r="B12" s="15" t="s">
        <v>10</v>
      </c>
      <c r="C12" s="16">
        <f>D12/12</f>
        <v>0.66773504273504269</v>
      </c>
      <c r="D12" s="16">
        <f>D14/D13</f>
        <v>8.0128205128205128</v>
      </c>
      <c r="E12" s="7"/>
      <c r="F12" s="4"/>
    </row>
    <row r="13" spans="2:15" ht="36" customHeight="1">
      <c r="B13" s="15" t="s">
        <v>11</v>
      </c>
      <c r="C13" s="5"/>
      <c r="D13" s="17">
        <v>0.8</v>
      </c>
      <c r="E13" s="8"/>
      <c r="F13" s="4"/>
    </row>
    <row r="14" spans="2:15" ht="36" customHeight="1">
      <c r="B14" s="15" t="s">
        <v>12</v>
      </c>
      <c r="C14" s="16">
        <f>D14/12</f>
        <v>0.53418803418803418</v>
      </c>
      <c r="D14" s="16">
        <f>D16/D15</f>
        <v>6.4102564102564106</v>
      </c>
      <c r="E14" s="7"/>
      <c r="F14" s="4"/>
    </row>
    <row r="15" spans="2:15" ht="36" customHeight="1">
      <c r="B15" s="15" t="s">
        <v>13</v>
      </c>
      <c r="C15" s="5"/>
      <c r="D15" s="17">
        <v>0.65</v>
      </c>
      <c r="E15" s="8"/>
      <c r="F15" s="4"/>
    </row>
    <row r="16" spans="2:15" ht="36" customHeight="1">
      <c r="B16" s="15" t="s">
        <v>14</v>
      </c>
      <c r="C16" s="16">
        <f>D16/12</f>
        <v>0.34722222222222227</v>
      </c>
      <c r="D16" s="16">
        <f>D20/(D18*D19)</f>
        <v>4.166666666666667</v>
      </c>
      <c r="E16" s="7"/>
      <c r="F16" s="4"/>
    </row>
    <row r="17" spans="1:15">
      <c r="B17" s="1"/>
    </row>
    <row r="18" spans="1:15" ht="36" customHeight="1">
      <c r="A18" s="4"/>
      <c r="B18" s="15" t="s">
        <v>15</v>
      </c>
      <c r="C18" s="5"/>
      <c r="D18" s="18">
        <v>400000</v>
      </c>
      <c r="E18" s="2"/>
    </row>
    <row r="19" spans="1:15" ht="36" customHeight="1">
      <c r="A19" s="4"/>
      <c r="B19" s="15" t="s">
        <v>16</v>
      </c>
      <c r="C19" s="5"/>
      <c r="D19" s="17">
        <v>0.03</v>
      </c>
    </row>
    <row r="20" spans="1:15" ht="36" customHeight="1">
      <c r="A20" s="4"/>
      <c r="B20" s="19" t="s">
        <v>17</v>
      </c>
      <c r="C20" s="20">
        <f>D20/12</f>
        <v>4166.666666666667</v>
      </c>
      <c r="D20" s="21">
        <v>50000</v>
      </c>
    </row>
    <row r="23" spans="1:15" ht="19">
      <c r="B23" s="6"/>
      <c r="C23" s="3" t="s">
        <v>18</v>
      </c>
    </row>
    <row r="26" spans="1:15" ht="42" customHeight="1">
      <c r="B26" s="22" t="s">
        <v>57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9"/>
      <c r="O26" s="12"/>
    </row>
    <row r="28" spans="1:15">
      <c r="B28" t="s">
        <v>56</v>
      </c>
    </row>
  </sheetData>
  <pageMargins left="0.7" right="0.7" top="0.75" bottom="0.75" header="0.3" footer="0.3"/>
  <pageSetup scale="42" orientation="portrait" horizontalDpi="4294967292" verticalDpi="4294967292"/>
  <colBreaks count="1" manualBreakCount="1">
    <brk id="15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43B10-5B73-D548-9DEA-C59E05940E82}">
  <dimension ref="A1:O26"/>
  <sheetViews>
    <sheetView zoomScale="75" zoomScaleNormal="75" zoomScalePageLayoutView="75" workbookViewId="0">
      <selection activeCell="B32" sqref="B32"/>
    </sheetView>
  </sheetViews>
  <sheetFormatPr baseColWidth="10" defaultColWidth="8.83203125" defaultRowHeight="15"/>
  <cols>
    <col min="1" max="1" width="4" customWidth="1"/>
    <col min="2" max="2" width="39.83203125" customWidth="1"/>
    <col min="3" max="3" width="22.1640625" customWidth="1"/>
    <col min="4" max="4" width="21.5" customWidth="1"/>
    <col min="5" max="5" width="8.1640625" customWidth="1"/>
    <col min="6" max="6" width="23.33203125" customWidth="1"/>
    <col min="7" max="7" width="24.5" customWidth="1"/>
    <col min="8" max="8" width="20.1640625" customWidth="1"/>
    <col min="9" max="9" width="19" customWidth="1"/>
    <col min="10" max="10" width="17.5" customWidth="1"/>
    <col min="14" max="14" width="24.33203125" customWidth="1"/>
  </cols>
  <sheetData>
    <row r="1" spans="1:15" ht="78" customHeight="1">
      <c r="B1" s="44" t="s">
        <v>53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9"/>
      <c r="O1" s="12"/>
    </row>
    <row r="3" spans="1:15" ht="36" customHeight="1">
      <c r="B3" s="13" t="s">
        <v>0</v>
      </c>
      <c r="C3" s="14" t="s">
        <v>1</v>
      </c>
      <c r="D3" s="14" t="s">
        <v>2</v>
      </c>
      <c r="F3" s="3"/>
      <c r="G3" s="3"/>
      <c r="H3" s="3"/>
      <c r="I3" s="3"/>
    </row>
    <row r="4" spans="1:15" ht="36" customHeight="1">
      <c r="B4" s="15" t="s">
        <v>32</v>
      </c>
      <c r="C4" s="23">
        <f>D4/12</f>
        <v>199.0112284229931</v>
      </c>
      <c r="D4" s="23">
        <f>D6*D5</f>
        <v>2388.1347410759172</v>
      </c>
      <c r="F4" s="25"/>
      <c r="G4" s="25"/>
      <c r="H4" s="25"/>
      <c r="I4" s="29"/>
    </row>
    <row r="5" spans="1:15" ht="36" customHeight="1">
      <c r="B5" s="15" t="s">
        <v>34</v>
      </c>
      <c r="C5" s="23">
        <v>0.95</v>
      </c>
      <c r="D5" s="28">
        <v>0.95</v>
      </c>
      <c r="F5" s="3"/>
      <c r="G5" s="3"/>
    </row>
    <row r="6" spans="1:15" ht="36" customHeight="1">
      <c r="B6" s="15" t="s">
        <v>36</v>
      </c>
      <c r="C6" s="16">
        <f>D6/12</f>
        <v>209.48550360315065</v>
      </c>
      <c r="D6" s="16">
        <f>D8/D7</f>
        <v>2513.8260432378079</v>
      </c>
      <c r="E6" s="7"/>
      <c r="F6" s="4"/>
    </row>
    <row r="7" spans="1:15" ht="36" customHeight="1">
      <c r="B7" s="39" t="s">
        <v>47</v>
      </c>
      <c r="C7" s="5"/>
      <c r="D7" s="17">
        <v>4.2500000000000003E-2</v>
      </c>
      <c r="E7" s="8"/>
      <c r="F7" s="4"/>
    </row>
    <row r="8" spans="1:15" ht="36" customHeight="1">
      <c r="B8" s="15" t="s">
        <v>33</v>
      </c>
      <c r="C8" s="16">
        <f>D8/12</f>
        <v>8.9031339031339041</v>
      </c>
      <c r="D8" s="16">
        <f>D10/D9</f>
        <v>106.83760683760684</v>
      </c>
      <c r="E8" s="7"/>
      <c r="F8" s="4"/>
    </row>
    <row r="9" spans="1:15" ht="36" customHeight="1">
      <c r="B9" s="15" t="s">
        <v>9</v>
      </c>
      <c r="C9" s="5"/>
      <c r="D9" s="17">
        <v>7.4999999999999997E-2</v>
      </c>
      <c r="E9" s="8"/>
      <c r="F9" s="4"/>
    </row>
    <row r="10" spans="1:15" ht="36" customHeight="1">
      <c r="B10" s="15" t="s">
        <v>10</v>
      </c>
      <c r="C10" s="16">
        <f>D10/12</f>
        <v>0.66773504273504269</v>
      </c>
      <c r="D10" s="16">
        <f>D12/D11</f>
        <v>8.0128205128205128</v>
      </c>
      <c r="E10" s="7"/>
      <c r="F10" s="4"/>
    </row>
    <row r="11" spans="1:15" ht="36" customHeight="1">
      <c r="B11" s="15" t="s">
        <v>11</v>
      </c>
      <c r="C11" s="5"/>
      <c r="D11" s="17">
        <v>0.8</v>
      </c>
      <c r="E11" s="8"/>
      <c r="F11" s="4"/>
    </row>
    <row r="12" spans="1:15" ht="36" customHeight="1">
      <c r="B12" s="15" t="s">
        <v>12</v>
      </c>
      <c r="C12" s="16">
        <f>D12/12</f>
        <v>0.53418803418803418</v>
      </c>
      <c r="D12" s="16">
        <f>D14/D13</f>
        <v>6.4102564102564106</v>
      </c>
      <c r="E12" s="7"/>
      <c r="F12" s="4"/>
    </row>
    <row r="13" spans="1:15" ht="36" customHeight="1">
      <c r="B13" s="15" t="s">
        <v>13</v>
      </c>
      <c r="C13" s="5"/>
      <c r="D13" s="17">
        <v>0.65</v>
      </c>
      <c r="E13" s="8"/>
      <c r="F13" s="4"/>
    </row>
    <row r="14" spans="1:15" ht="36" customHeight="1">
      <c r="B14" s="15" t="s">
        <v>14</v>
      </c>
      <c r="C14" s="16">
        <f>D14/12</f>
        <v>0.34722222222222227</v>
      </c>
      <c r="D14" s="16">
        <f>D18/(D16*D17)</f>
        <v>4.166666666666667</v>
      </c>
      <c r="E14" s="7"/>
      <c r="F14" s="4"/>
    </row>
    <row r="15" spans="1:15">
      <c r="B15" s="1"/>
    </row>
    <row r="16" spans="1:15" ht="36" customHeight="1">
      <c r="A16" s="4"/>
      <c r="B16" s="15" t="s">
        <v>15</v>
      </c>
      <c r="C16" s="5"/>
      <c r="D16" s="18">
        <v>400000</v>
      </c>
      <c r="E16" s="2"/>
    </row>
    <row r="17" spans="1:15" ht="36" customHeight="1">
      <c r="A17" s="4"/>
      <c r="B17" s="15" t="s">
        <v>16</v>
      </c>
      <c r="C17" s="5"/>
      <c r="D17" s="17">
        <v>0.03</v>
      </c>
    </row>
    <row r="18" spans="1:15" ht="36" customHeight="1">
      <c r="A18" s="4"/>
      <c r="B18" s="19" t="s">
        <v>17</v>
      </c>
      <c r="C18" s="20">
        <f>D18/12</f>
        <v>4166.666666666667</v>
      </c>
      <c r="D18" s="21">
        <v>50000</v>
      </c>
    </row>
    <row r="21" spans="1:15" ht="19">
      <c r="B21" s="6"/>
      <c r="C21" s="3" t="s">
        <v>18</v>
      </c>
    </row>
    <row r="24" spans="1:15" ht="42" customHeight="1">
      <c r="B24" s="22" t="s">
        <v>57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9"/>
      <c r="O24" s="12"/>
    </row>
    <row r="26" spans="1:15">
      <c r="B26" t="s">
        <v>56</v>
      </c>
    </row>
  </sheetData>
  <pageMargins left="0.7" right="0.7" top="0.75" bottom="0.75" header="0.3" footer="0.3"/>
  <pageSetup scale="42" orientation="portrait" horizontalDpi="4294967292" verticalDpi="4294967292"/>
  <colBreaks count="1" manualBreakCount="1">
    <brk id="15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DCE3A-9531-D44C-AA35-FF2190030420}">
  <dimension ref="A1:O26"/>
  <sheetViews>
    <sheetView zoomScale="75" zoomScaleNormal="75" zoomScalePageLayoutView="75" workbookViewId="0">
      <selection activeCell="C33" sqref="C33"/>
    </sheetView>
  </sheetViews>
  <sheetFormatPr baseColWidth="10" defaultColWidth="8.83203125" defaultRowHeight="15"/>
  <cols>
    <col min="1" max="1" width="4" customWidth="1"/>
    <col min="2" max="2" width="44.33203125" customWidth="1"/>
    <col min="3" max="3" width="22.1640625" customWidth="1"/>
    <col min="4" max="4" width="21.5" customWidth="1"/>
    <col min="5" max="5" width="8.1640625" customWidth="1"/>
    <col min="6" max="6" width="24" customWidth="1"/>
    <col min="7" max="7" width="23.83203125" customWidth="1"/>
    <col min="8" max="8" width="16.5" customWidth="1"/>
    <col min="9" max="9" width="19.1640625" customWidth="1"/>
    <col min="10" max="10" width="17.5" customWidth="1"/>
  </cols>
  <sheetData>
    <row r="1" spans="1:15" ht="78" customHeight="1">
      <c r="B1" s="44" t="s">
        <v>54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9"/>
      <c r="O1" s="12"/>
    </row>
    <row r="3" spans="1:15" ht="36" customHeight="1">
      <c r="B3" s="13" t="s">
        <v>0</v>
      </c>
      <c r="C3" s="14" t="s">
        <v>1</v>
      </c>
      <c r="D3" s="14" t="s">
        <v>2</v>
      </c>
      <c r="F3" s="3"/>
      <c r="G3" s="3"/>
      <c r="H3" s="3"/>
      <c r="I3" s="3"/>
    </row>
    <row r="4" spans="1:15" ht="36" customHeight="1">
      <c r="B4" s="15" t="s">
        <v>32</v>
      </c>
      <c r="C4" s="23">
        <f>D4/12</f>
        <v>87.684154295996393</v>
      </c>
      <c r="D4" s="23">
        <f>D6*D5</f>
        <v>1052.2098515519567</v>
      </c>
      <c r="F4" s="25"/>
      <c r="G4" s="25"/>
      <c r="H4" s="25"/>
      <c r="I4" s="29"/>
    </row>
    <row r="5" spans="1:15" ht="36" customHeight="1">
      <c r="B5" s="15" t="s">
        <v>39</v>
      </c>
      <c r="C5" s="23">
        <f>D5</f>
        <v>4.99</v>
      </c>
      <c r="D5" s="28">
        <v>4.99</v>
      </c>
      <c r="F5" s="3"/>
      <c r="G5" s="26"/>
    </row>
    <row r="6" spans="1:15" ht="36" customHeight="1">
      <c r="B6" s="15" t="s">
        <v>42</v>
      </c>
      <c r="C6" s="16">
        <f>D6/6</f>
        <v>35.14394961763383</v>
      </c>
      <c r="D6" s="16">
        <f>D8/D7</f>
        <v>210.86369770580296</v>
      </c>
      <c r="E6" s="7"/>
      <c r="F6" s="4"/>
    </row>
    <row r="7" spans="1:15" ht="36" customHeight="1">
      <c r="B7" s="15" t="s">
        <v>35</v>
      </c>
      <c r="C7" s="5"/>
      <c r="D7" s="17">
        <v>0.38</v>
      </c>
      <c r="E7" s="8"/>
      <c r="F7" s="4"/>
    </row>
    <row r="8" spans="1:15" ht="36" customHeight="1">
      <c r="B8" s="15" t="s">
        <v>58</v>
      </c>
      <c r="C8" s="16">
        <f>D8/12</f>
        <v>6.6773504273504267</v>
      </c>
      <c r="D8" s="16">
        <f>D10/D9</f>
        <v>80.128205128205124</v>
      </c>
      <c r="E8" s="7"/>
      <c r="F8" s="4"/>
    </row>
    <row r="9" spans="1:15" ht="36" customHeight="1">
      <c r="B9" s="15" t="s">
        <v>9</v>
      </c>
      <c r="C9" s="5"/>
      <c r="D9" s="17">
        <v>0.2</v>
      </c>
      <c r="E9" s="8"/>
      <c r="F9" s="4"/>
    </row>
    <row r="10" spans="1:15" ht="36" customHeight="1">
      <c r="B10" s="15" t="s">
        <v>10</v>
      </c>
      <c r="C10" s="16">
        <f>D10/12</f>
        <v>1.3354700854700854</v>
      </c>
      <c r="D10" s="16">
        <f>D12/D11</f>
        <v>16.025641025641026</v>
      </c>
      <c r="E10" s="7"/>
      <c r="F10" s="4"/>
    </row>
    <row r="11" spans="1:15" ht="36" customHeight="1">
      <c r="B11" s="15" t="s">
        <v>11</v>
      </c>
      <c r="C11" s="5"/>
      <c r="D11" s="17">
        <v>0.8</v>
      </c>
      <c r="E11" s="8"/>
      <c r="F11" s="4"/>
    </row>
    <row r="12" spans="1:15" ht="36" customHeight="1">
      <c r="B12" s="15" t="s">
        <v>12</v>
      </c>
      <c r="C12" s="16">
        <f>D12/12</f>
        <v>1.0683760683760684</v>
      </c>
      <c r="D12" s="16">
        <f>D14/D13</f>
        <v>12.820512820512821</v>
      </c>
      <c r="E12" s="7"/>
      <c r="F12" s="4"/>
    </row>
    <row r="13" spans="1:15" ht="36" customHeight="1">
      <c r="B13" s="15" t="s">
        <v>13</v>
      </c>
      <c r="C13" s="5"/>
      <c r="D13" s="17">
        <v>0.65</v>
      </c>
      <c r="E13" s="8"/>
      <c r="F13" s="4"/>
    </row>
    <row r="14" spans="1:15" ht="36" customHeight="1">
      <c r="B14" s="15" t="s">
        <v>14</v>
      </c>
      <c r="C14" s="16">
        <f>D14/12</f>
        <v>0.69444444444444453</v>
      </c>
      <c r="D14" s="16">
        <f>D18/(D16*D17)</f>
        <v>8.3333333333333339</v>
      </c>
      <c r="E14" s="7"/>
      <c r="F14" s="4"/>
    </row>
    <row r="15" spans="1:15">
      <c r="B15" s="1"/>
    </row>
    <row r="16" spans="1:15" ht="36" customHeight="1">
      <c r="A16" s="4"/>
      <c r="B16" s="15" t="s">
        <v>15</v>
      </c>
      <c r="C16" s="5"/>
      <c r="D16" s="18">
        <v>400000</v>
      </c>
      <c r="E16" s="2"/>
    </row>
    <row r="17" spans="1:15" ht="36" customHeight="1">
      <c r="A17" s="4"/>
      <c r="B17" s="15" t="s">
        <v>16</v>
      </c>
      <c r="C17" s="5"/>
      <c r="D17" s="17">
        <v>0.03</v>
      </c>
    </row>
    <row r="18" spans="1:15" ht="36" customHeight="1">
      <c r="A18" s="4"/>
      <c r="B18" s="19" t="s">
        <v>17</v>
      </c>
      <c r="C18" s="20">
        <f>D18/12</f>
        <v>8333.3333333333339</v>
      </c>
      <c r="D18" s="21">
        <v>100000</v>
      </c>
    </row>
    <row r="21" spans="1:15" ht="19">
      <c r="B21" s="6"/>
      <c r="C21" s="3" t="s">
        <v>18</v>
      </c>
    </row>
    <row r="24" spans="1:15" ht="42" customHeight="1">
      <c r="B24" s="22" t="s">
        <v>57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9"/>
      <c r="O24" s="12"/>
    </row>
    <row r="26" spans="1:15">
      <c r="B26" t="s">
        <v>56</v>
      </c>
    </row>
  </sheetData>
  <pageMargins left="0.7" right="0.7" top="0.75" bottom="0.75" header="0.3" footer="0.3"/>
  <pageSetup scale="42" orientation="portrait" horizontalDpi="4294967292" verticalDpi="4294967292"/>
  <colBreaks count="1" manualBreakCount="1">
    <brk id="15" max="1048575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A4E2-EF02-E24B-9313-73359D5D7AD6}">
  <dimension ref="B1:O13"/>
  <sheetViews>
    <sheetView zoomScale="75" zoomScaleNormal="75" zoomScalePageLayoutView="75" workbookViewId="0">
      <selection activeCell="D20" sqref="D20"/>
    </sheetView>
  </sheetViews>
  <sheetFormatPr baseColWidth="10" defaultColWidth="8.83203125" defaultRowHeight="15"/>
  <cols>
    <col min="1" max="1" width="4" customWidth="1"/>
    <col min="2" max="2" width="39.83203125" customWidth="1"/>
    <col min="3" max="3" width="22.1640625" customWidth="1"/>
    <col min="4" max="4" width="21.5" customWidth="1"/>
    <col min="5" max="5" width="8.1640625" customWidth="1"/>
    <col min="6" max="6" width="24" customWidth="1"/>
    <col min="7" max="7" width="23.83203125" customWidth="1"/>
    <col min="8" max="8" width="16.5" customWidth="1"/>
    <col min="9" max="9" width="19.1640625" customWidth="1"/>
    <col min="10" max="10" width="17.5" customWidth="1"/>
  </cols>
  <sheetData>
    <row r="1" spans="2:15" ht="78" customHeight="1">
      <c r="B1" s="44" t="s">
        <v>55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9"/>
      <c r="O1" s="12"/>
    </row>
    <row r="3" spans="2:15" ht="36" customHeight="1">
      <c r="B3" s="34" t="s">
        <v>44</v>
      </c>
      <c r="C3" s="14" t="s">
        <v>45</v>
      </c>
      <c r="D3" s="30"/>
      <c r="F3" s="3"/>
      <c r="G3" s="3"/>
      <c r="H3" s="3"/>
      <c r="I3" s="3"/>
    </row>
    <row r="4" spans="2:15" ht="36" customHeight="1">
      <c r="B4" s="35" t="s">
        <v>37</v>
      </c>
      <c r="C4" s="23">
        <f>C5/12</f>
        <v>442.50022602383279</v>
      </c>
      <c r="D4" s="31"/>
      <c r="F4" s="25"/>
      <c r="G4" s="25"/>
      <c r="H4" s="25"/>
      <c r="I4" s="29"/>
    </row>
    <row r="5" spans="2:15" ht="36" customHeight="1">
      <c r="B5" s="35" t="s">
        <v>46</v>
      </c>
      <c r="C5" s="23">
        <f>Magazine!D4+Postcards!D4+Emails!D4+Facebook!D4</f>
        <v>5310.0027122859938</v>
      </c>
      <c r="D5" s="31"/>
      <c r="F5" s="3"/>
      <c r="G5" s="26"/>
    </row>
    <row r="6" spans="2:15" ht="36" customHeight="1">
      <c r="B6" s="35" t="s">
        <v>43</v>
      </c>
      <c r="C6" s="37">
        <f>Magazine!D18+Postcards!D18+Emails!D20+Facebook!D20</f>
        <v>300000</v>
      </c>
      <c r="D6" s="32"/>
      <c r="E6" s="7"/>
      <c r="F6" s="4"/>
    </row>
    <row r="7" spans="2:15" ht="36" customHeight="1">
      <c r="B7" s="15" t="s">
        <v>50</v>
      </c>
      <c r="C7" s="38">
        <f>C5/C6</f>
        <v>1.7700009040953313E-2</v>
      </c>
      <c r="D7" s="33"/>
      <c r="E7" s="8"/>
      <c r="F7" s="4"/>
    </row>
    <row r="8" spans="2:15" ht="36" customHeight="1">
      <c r="B8" s="36"/>
      <c r="C8" s="32"/>
      <c r="D8" s="32"/>
      <c r="E8" s="7"/>
      <c r="F8" s="4"/>
    </row>
    <row r="11" spans="2:15" ht="42" customHeight="1">
      <c r="B11" s="22" t="s">
        <v>57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9"/>
      <c r="O11" s="12"/>
    </row>
    <row r="13" spans="2:15">
      <c r="B13" t="s">
        <v>56</v>
      </c>
    </row>
  </sheetData>
  <pageMargins left="0.7" right="0.7" top="0.75" bottom="0.75" header="0.3" footer="0.3"/>
  <pageSetup scale="42" orientation="portrait" horizontalDpi="4294967292" verticalDpi="4294967292"/>
  <colBreaks count="1" manualBreakCount="1">
    <brk id="15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Overall Revenue</vt:lpstr>
      <vt:lpstr>Facebook</vt:lpstr>
      <vt:lpstr>Emails</vt:lpstr>
      <vt:lpstr>Postcards</vt:lpstr>
      <vt:lpstr>Magazine</vt:lpstr>
      <vt:lpstr>Totals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Jessica Fitzpatrick</cp:lastModifiedBy>
  <cp:revision/>
  <cp:lastPrinted>2018-02-15T15:42:50Z</cp:lastPrinted>
  <dcterms:created xsi:type="dcterms:W3CDTF">2017-12-14T13:40:11Z</dcterms:created>
  <dcterms:modified xsi:type="dcterms:W3CDTF">2025-11-06T17:49:49Z</dcterms:modified>
  <cp:category/>
  <cp:contentStatus/>
</cp:coreProperties>
</file>